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V11" i="1"/>
  <c r="L11" i="1"/>
  <c r="B11" i="1"/>
  <c r="AC10" i="1"/>
  <c r="AB10" i="1"/>
  <c r="AA10" i="1"/>
  <c r="Z10" i="1"/>
  <c r="Y10" i="1"/>
  <c r="X10" i="1"/>
  <c r="W10" i="1"/>
  <c r="S10" i="1"/>
  <c r="R10" i="1"/>
  <c r="Q10" i="1"/>
  <c r="P10" i="1"/>
  <c r="O10" i="1"/>
  <c r="N10" i="1"/>
  <c r="M10" i="1"/>
  <c r="I10" i="1"/>
  <c r="H10" i="1"/>
  <c r="G10" i="1"/>
  <c r="F10" i="1"/>
  <c r="E10" i="1"/>
  <c r="D10" i="1"/>
  <c r="C10" i="1"/>
  <c r="AC9" i="1"/>
  <c r="AB9" i="1"/>
  <c r="AA9" i="1"/>
  <c r="Z9" i="1"/>
  <c r="Y9" i="1"/>
  <c r="X9" i="1"/>
  <c r="W9" i="1"/>
  <c r="S9" i="1"/>
  <c r="R9" i="1"/>
  <c r="Q9" i="1"/>
  <c r="P9" i="1"/>
  <c r="O9" i="1"/>
  <c r="N9" i="1"/>
  <c r="M9" i="1"/>
  <c r="I9" i="1"/>
  <c r="H9" i="1"/>
  <c r="G9" i="1"/>
  <c r="F9" i="1"/>
  <c r="E9" i="1"/>
  <c r="D9" i="1"/>
  <c r="C9" i="1"/>
  <c r="AC8" i="1"/>
  <c r="AB8" i="1"/>
  <c r="AA8" i="1"/>
  <c r="Z8" i="1"/>
  <c r="Y8" i="1"/>
  <c r="X8" i="1"/>
  <c r="W8" i="1"/>
  <c r="S8" i="1"/>
  <c r="R8" i="1"/>
  <c r="Q8" i="1"/>
  <c r="P8" i="1"/>
  <c r="O8" i="1"/>
  <c r="N8" i="1"/>
  <c r="M8" i="1"/>
  <c r="I8" i="1"/>
  <c r="H8" i="1"/>
  <c r="G8" i="1"/>
  <c r="F8" i="1"/>
  <c r="E8" i="1"/>
  <c r="D8" i="1"/>
  <c r="C8" i="1"/>
  <c r="AC7" i="1"/>
  <c r="AB7" i="1"/>
  <c r="AA7" i="1"/>
  <c r="Z7" i="1"/>
  <c r="Y7" i="1"/>
  <c r="X7" i="1"/>
  <c r="W7" i="1"/>
  <c r="S7" i="1"/>
  <c r="R7" i="1"/>
  <c r="Q7" i="1"/>
  <c r="P7" i="1"/>
  <c r="O7" i="1"/>
  <c r="N7" i="1"/>
  <c r="M7" i="1"/>
  <c r="H7" i="1"/>
  <c r="G7" i="1"/>
  <c r="F7" i="1"/>
  <c r="E7" i="1"/>
  <c r="D7" i="1"/>
  <c r="C7" i="1"/>
  <c r="AC6" i="1"/>
  <c r="AC11" i="1" s="1"/>
  <c r="AB6" i="1"/>
  <c r="AB11" i="1" s="1"/>
  <c r="AA6" i="1"/>
  <c r="AA11" i="1" s="1"/>
  <c r="Z6" i="1"/>
  <c r="Z11" i="1" s="1"/>
  <c r="Y6" i="1"/>
  <c r="Y11" i="1" s="1"/>
  <c r="X6" i="1"/>
  <c r="X11" i="1" s="1"/>
  <c r="W6" i="1"/>
  <c r="W11" i="1" s="1"/>
  <c r="S6" i="1"/>
  <c r="S11" i="1" s="1"/>
  <c r="R6" i="1"/>
  <c r="R11" i="1" s="1"/>
  <c r="Q6" i="1"/>
  <c r="Q11" i="1" s="1"/>
  <c r="P6" i="1"/>
  <c r="P11" i="1" s="1"/>
  <c r="O6" i="1"/>
  <c r="O11" i="1" s="1"/>
  <c r="N6" i="1"/>
  <c r="N11" i="1" s="1"/>
  <c r="M6" i="1"/>
  <c r="M11" i="1" s="1"/>
  <c r="I6" i="1"/>
  <c r="I11" i="1" s="1"/>
  <c r="H6" i="1"/>
  <c r="H11" i="1" s="1"/>
  <c r="G6" i="1"/>
  <c r="G11" i="1" s="1"/>
  <c r="F6" i="1"/>
  <c r="F11" i="1" s="1"/>
  <c r="E6" i="1"/>
  <c r="E11" i="1" s="1"/>
  <c r="D6" i="1"/>
  <c r="D11" i="1" s="1"/>
  <c r="C6" i="1"/>
  <c r="C11" i="1" s="1"/>
</calcChain>
</file>

<file path=xl/sharedStrings.xml><?xml version="1.0" encoding="utf-8"?>
<sst xmlns="http://schemas.openxmlformats.org/spreadsheetml/2006/main" count="97" uniqueCount="32">
  <si>
    <t xml:space="preserve">Jumlah PUS dan Penggunaan Kontrasepsi berdasarkan jenis Alat KB </t>
  </si>
  <si>
    <t>Tahun 2022</t>
  </si>
  <si>
    <t>Tahun 2023</t>
  </si>
  <si>
    <t>Per September Tahun 2024</t>
  </si>
  <si>
    <t>Dusun</t>
  </si>
  <si>
    <t>Jumlah PUS</t>
  </si>
  <si>
    <t>Jumlah PUS yang menggunakan Kontrasepsi berdasarkan jenis Alat KB</t>
  </si>
  <si>
    <t>Tubektomi/Vasektomi</t>
  </si>
  <si>
    <t>IUD/Spiral</t>
  </si>
  <si>
    <t>Susuk KB/Implan</t>
  </si>
  <si>
    <t>Suntikan</t>
  </si>
  <si>
    <t>Pil</t>
  </si>
  <si>
    <t>Kondom</t>
  </si>
  <si>
    <t>KB Tradisional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</si>
  <si>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</si>
  <si>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</si>
  <si>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</si>
  <si>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</si>
  <si>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</si>
  <si>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</si>
  <si>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</si>
  <si>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</si>
  <si>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</si>
  <si>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DUSUN I</t>
  </si>
  <si>
    <t>DUSUN II</t>
  </si>
  <si>
    <t>DUSUN III</t>
  </si>
  <si>
    <t>DUSUN IV</t>
  </si>
  <si>
    <t>DUSUN V</t>
  </si>
  <si>
    <t>Total</t>
  </si>
  <si>
    <t>catatan:</t>
  </si>
  <si>
    <t>KB Tradisional :</t>
  </si>
  <si>
    <t>1. Kalender
2. Metode Menyusui Alami
3.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</si>
</sst>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b/>
      <sz val="11"/>
      <color rgb="FF1F1F1F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0" fillId="0" borderId="0" xfId="0" applyFont="1" applyAlignment="1"/>
    <xf numFmtId="0" fontId="2" fillId="0" borderId="1" xfId="0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3" borderId="4" xfId="0" applyFont="1" applyFill="1" applyBorder="1" applyAlignment="1">
      <alignment horizont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5" xfId="0" applyFont="1" applyBorder="1"/>
    <xf numFmtId="1" fontId="4" fillId="0" borderId="6" xfId="0" applyNumberFormat="1" applyFont="1" applyBorder="1"/>
    <xf numFmtId="1" fontId="2" fillId="0" borderId="4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0" fontId="2" fillId="2" borderId="5" xfId="0" applyFont="1" applyFill="1" applyBorder="1"/>
    <xf numFmtId="0" fontId="4" fillId="0" borderId="6" xfId="0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/>
    <xf numFmtId="0" fontId="4" fillId="0" borderId="0" xfId="0" applyFont="1"/>
    <xf numFmtId="1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9CB9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'22'!$K$21:$Q$21</c:f>
              <c:strCache>
                <c:ptCount val="7"/>
                <c:pt idx="0">
                  <c:v>Tubektomi/Vasektomi</c:v>
                </c:pt>
                <c:pt idx="1">
                  <c:v>IUD/Spiral</c:v>
                </c:pt>
                <c:pt idx="2">
                  <c:v>Susuk KB/Implan</c:v>
                </c:pt>
                <c:pt idx="3">
                  <c:v>Suntikan</c:v>
                </c:pt>
                <c:pt idx="4">
                  <c:v>Pil</c:v>
                </c:pt>
                <c:pt idx="5">
                  <c:v>Kondom</c:v>
                </c:pt>
                <c:pt idx="6">
                  <c:v>KB Tradisional</c:v>
                </c:pt>
              </c:strCache>
            </c:strRef>
          </c:cat>
          <c:val>
            <c:numRef>
              <c:f>'22'!$K$22:$Q$22</c:f>
              <c:numCache>
                <c:formatCode>0</c:formatCode>
                <c:ptCount val="7"/>
                <c:pt idx="0">
                  <c:v>43.45</c:v>
                </c:pt>
                <c:pt idx="1">
                  <c:v>26.069999999999997</c:v>
                </c:pt>
                <c:pt idx="2">
                  <c:v>17.380000000000003</c:v>
                </c:pt>
                <c:pt idx="3">
                  <c:v>217.25</c:v>
                </c:pt>
                <c:pt idx="4">
                  <c:v>173.8</c:v>
                </c:pt>
                <c:pt idx="5">
                  <c:v>173.8</c:v>
                </c:pt>
                <c:pt idx="6">
                  <c:v>217.25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49056"/>
        <c:axId val="446449840"/>
      </c:barChart>
      <c:catAx>
        <c:axId val="4464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6449840"/>
        <c:crosses val="autoZero"/>
        <c:auto val="1"/>
        <c:lblAlgn val="ctr"/>
        <c:lblOffset val="100"/>
        <c:noMultiLvlLbl val="1"/>
      </c:catAx>
      <c:valAx>
        <c:axId val="4464498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6449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381000</xdr:colOff>
      <xdr:row>9</xdr:row>
      <xdr:rowOff>161925</xdr:rowOff>
    </xdr:from>
    <xdr:ext cx="5715000" cy="3533775"/>
    <xdr:graphicFrame macro="">
      <xdr:nvGraphicFramePr>
        <xdr:cNvPr id="2" name="Chart 9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mmy%20Tabel%20Ragam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K21" t="str">
            <v>Tubektomi/Vasektomi</v>
          </cell>
          <cell r="L21" t="str">
            <v>IUD/Spiral</v>
          </cell>
          <cell r="M21" t="str">
            <v>Susuk KB/Implan</v>
          </cell>
          <cell r="N21" t="str">
            <v>Suntikan</v>
          </cell>
          <cell r="O21" t="str">
            <v>Pil</v>
          </cell>
          <cell r="P21" t="str">
            <v>Kondom</v>
          </cell>
          <cell r="Q21" t="str">
            <v>KB Tradisional</v>
          </cell>
        </row>
        <row r="22">
          <cell r="K22">
            <v>43.45</v>
          </cell>
          <cell r="L22">
            <v>26.069999999999997</v>
          </cell>
          <cell r="M22">
            <v>17.380000000000003</v>
          </cell>
          <cell r="N22">
            <v>217.25</v>
          </cell>
          <cell r="O22">
            <v>173.8</v>
          </cell>
          <cell r="P22">
            <v>173.8</v>
          </cell>
          <cell r="Q22">
            <v>217.25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AC1000"/>
  <sheetViews>
    <sheetView tabSelected="1" workbookViewId="0"/>
  </sheetViews>
  <sheetFormatPr defaultColWidth="12.5703125" defaultRowHeight="15" customHeight="1" x14ac:dyDescent="0.2"/>
  <cols>
    <col min="1" max="9" width="12.5703125" style="3"/>
    <col min="10" max="10" width="6.7109375" style="3" customWidth="1"/>
    <col min="11" max="19" width="12.5703125" style="3"/>
    <col min="20" max="20" width="5.5703125" style="3" customWidth="1"/>
    <col min="21" max="16384" width="12.5703125" style="3"/>
  </cols>
  <sheetData>
    <row r="1" spans="1:29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K1" s="1" t="s">
        <v>0</v>
      </c>
      <c r="L1" s="2"/>
      <c r="M1" s="2"/>
      <c r="N1" s="2"/>
      <c r="O1" s="2"/>
      <c r="P1" s="2"/>
      <c r="Q1" s="2"/>
      <c r="R1" s="2"/>
      <c r="S1" s="2"/>
      <c r="U1" s="1" t="s">
        <v>0</v>
      </c>
      <c r="V1" s="2"/>
      <c r="W1" s="2"/>
      <c r="X1" s="2"/>
      <c r="Y1" s="2"/>
      <c r="Z1" s="2"/>
      <c r="AA1" s="2"/>
      <c r="AB1" s="2"/>
      <c r="AC1" s="2"/>
    </row>
    <row r="2" spans="1:29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K2" s="4" t="s">
        <v>2</v>
      </c>
      <c r="L2" s="4"/>
      <c r="M2" s="4"/>
      <c r="N2" s="4"/>
      <c r="O2" s="4"/>
      <c r="P2" s="4"/>
      <c r="Q2" s="4"/>
      <c r="R2" s="4"/>
      <c r="S2" s="4"/>
      <c r="U2" s="4" t="s">
        <v>3</v>
      </c>
      <c r="V2" s="4"/>
      <c r="W2" s="4"/>
      <c r="X2" s="4"/>
      <c r="Y2" s="4"/>
      <c r="Z2" s="4"/>
      <c r="AA2" s="4"/>
      <c r="AB2" s="4"/>
      <c r="AC2" s="4"/>
    </row>
    <row r="3" spans="1:29" ht="15.75" customHeight="1" x14ac:dyDescent="0.2">
      <c r="A3" s="5" t="s">
        <v>4</v>
      </c>
      <c r="B3" s="6" t="s">
        <v>5</v>
      </c>
      <c r="C3" s="7" t="s">
        <v>6</v>
      </c>
      <c r="D3" s="8"/>
      <c r="E3" s="8"/>
      <c r="F3" s="8"/>
      <c r="G3" s="8"/>
      <c r="H3" s="8"/>
      <c r="I3" s="9"/>
      <c r="K3" s="5" t="s">
        <v>4</v>
      </c>
      <c r="L3" s="6" t="s">
        <v>5</v>
      </c>
      <c r="M3" s="7" t="s">
        <v>6</v>
      </c>
      <c r="N3" s="8"/>
      <c r="O3" s="8"/>
      <c r="P3" s="8"/>
      <c r="Q3" s="8"/>
      <c r="R3" s="8"/>
      <c r="S3" s="9"/>
      <c r="U3" s="5" t="s">
        <v>4</v>
      </c>
      <c r="V3" s="6" t="s">
        <v>5</v>
      </c>
      <c r="W3" s="7" t="s">
        <v>6</v>
      </c>
      <c r="X3" s="8"/>
      <c r="Y3" s="8"/>
      <c r="Z3" s="8"/>
      <c r="AA3" s="8"/>
      <c r="AB3" s="8"/>
      <c r="AC3" s="9"/>
    </row>
    <row r="4" spans="1:29" ht="24.75" customHeight="1" x14ac:dyDescent="0.2">
      <c r="A4" s="10"/>
      <c r="B4" s="9"/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K4" s="10"/>
      <c r="L4" s="9"/>
      <c r="M4" s="11" t="s">
        <v>7</v>
      </c>
      <c r="N4" s="11" t="s">
        <v>8</v>
      </c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U4" s="10"/>
      <c r="V4" s="9"/>
      <c r="W4" s="11" t="s">
        <v>7</v>
      </c>
      <c r="X4" s="11" t="s">
        <v>8</v>
      </c>
      <c r="Y4" s="11" t="s">
        <v>9</v>
      </c>
      <c r="Z4" s="11" t="s">
        <v>10</v>
      </c>
      <c r="AA4" s="11" t="s">
        <v>11</v>
      </c>
      <c r="AB4" s="11" t="s">
        <v>12</v>
      </c>
      <c r="AC4" s="11" t="s">
        <v>13</v>
      </c>
    </row>
    <row r="5" spans="1:29" ht="15.75" customHeight="1" x14ac:dyDescent="0.2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2" t="s">
        <v>22</v>
      </c>
      <c r="U5" s="12" t="s">
        <v>14</v>
      </c>
      <c r="V5" s="12" t="s">
        <v>15</v>
      </c>
      <c r="W5" s="12" t="s">
        <v>16</v>
      </c>
      <c r="X5" s="12" t="s">
        <v>17</v>
      </c>
      <c r="Y5" s="12" t="s">
        <v>18</v>
      </c>
      <c r="Z5" s="12" t="s">
        <v>19</v>
      </c>
      <c r="AA5" s="12" t="s">
        <v>20</v>
      </c>
      <c r="AB5" s="12" t="s">
        <v>21</v>
      </c>
      <c r="AC5" s="12" t="s">
        <v>22</v>
      </c>
    </row>
    <row r="6" spans="1:29" ht="15.75" customHeight="1" x14ac:dyDescent="0.2">
      <c r="A6" s="13" t="s">
        <v>23</v>
      </c>
      <c r="B6" s="14">
        <v>173</v>
      </c>
      <c r="C6" s="15">
        <f>B6*5%</f>
        <v>8.65</v>
      </c>
      <c r="D6" s="15">
        <f t="shared" ref="D6:D10" si="0">B6*3%</f>
        <v>5.1899999999999995</v>
      </c>
      <c r="E6" s="15">
        <f t="shared" ref="E6:E10" si="1">B6*2%</f>
        <v>3.46</v>
      </c>
      <c r="F6" s="15">
        <f t="shared" ref="F6:F10" si="2">B6*25%</f>
        <v>43.25</v>
      </c>
      <c r="G6" s="15">
        <f t="shared" ref="G6:G10" si="3">B6*20%</f>
        <v>34.6</v>
      </c>
      <c r="H6" s="15">
        <f t="shared" ref="H6:H10" si="4">B6*15%</f>
        <v>25.95</v>
      </c>
      <c r="I6" s="15">
        <f>B6*25%</f>
        <v>43.25</v>
      </c>
      <c r="K6" s="13" t="s">
        <v>23</v>
      </c>
      <c r="L6" s="16">
        <v>176</v>
      </c>
      <c r="M6" s="15">
        <f t="shared" ref="M6:M10" si="5">L6*5%</f>
        <v>8.8000000000000007</v>
      </c>
      <c r="N6" s="15">
        <f t="shared" ref="N6:N10" si="6">L6*3%</f>
        <v>5.2799999999999994</v>
      </c>
      <c r="O6" s="15">
        <f t="shared" ref="O6:O10" si="7">L6*2%</f>
        <v>3.52</v>
      </c>
      <c r="P6" s="15">
        <f t="shared" ref="P6:P10" si="8">L6*25%</f>
        <v>44</v>
      </c>
      <c r="Q6" s="15">
        <f t="shared" ref="Q6:Q10" si="9">L6*20%</f>
        <v>35.200000000000003</v>
      </c>
      <c r="R6" s="15">
        <f t="shared" ref="R6:R10" si="10">L6*20%</f>
        <v>35.200000000000003</v>
      </c>
      <c r="S6" s="15">
        <f t="shared" ref="S6:S10" si="11">L6*25%</f>
        <v>44</v>
      </c>
      <c r="U6" s="13" t="s">
        <v>23</v>
      </c>
      <c r="V6" s="17">
        <v>183</v>
      </c>
      <c r="W6" s="15">
        <f t="shared" ref="W6:W10" si="12">V6*5%</f>
        <v>9.15</v>
      </c>
      <c r="X6" s="15">
        <f t="shared" ref="X6:X10" si="13">V6*3%</f>
        <v>5.49</v>
      </c>
      <c r="Y6" s="15">
        <f t="shared" ref="Y6:Y10" si="14">V6*2%</f>
        <v>3.66</v>
      </c>
      <c r="Z6" s="15">
        <f t="shared" ref="Z6:Z10" si="15">V6*25%</f>
        <v>45.75</v>
      </c>
      <c r="AA6" s="15">
        <f t="shared" ref="AA6:AA10" si="16">V6*20%</f>
        <v>36.6</v>
      </c>
      <c r="AB6" s="15">
        <f t="shared" ref="AB6:AB10" si="17">V6*20%</f>
        <v>36.6</v>
      </c>
      <c r="AC6" s="15">
        <f t="shared" ref="AC6:AC10" si="18">V6*25%</f>
        <v>45.75</v>
      </c>
    </row>
    <row r="7" spans="1:29" ht="15.75" customHeight="1" x14ac:dyDescent="0.2">
      <c r="A7" s="18" t="s">
        <v>24</v>
      </c>
      <c r="B7" s="14">
        <v>297</v>
      </c>
      <c r="C7" s="15">
        <f t="shared" ref="C7:C8" si="19">B7*10%</f>
        <v>29.700000000000003</v>
      </c>
      <c r="D7" s="15">
        <f t="shared" si="0"/>
        <v>8.91</v>
      </c>
      <c r="E7" s="15">
        <f t="shared" si="1"/>
        <v>5.94</v>
      </c>
      <c r="F7" s="15">
        <f t="shared" si="2"/>
        <v>74.25</v>
      </c>
      <c r="G7" s="15">
        <f t="shared" si="3"/>
        <v>59.400000000000006</v>
      </c>
      <c r="H7" s="15">
        <f t="shared" si="4"/>
        <v>44.55</v>
      </c>
      <c r="I7" s="15">
        <v>87</v>
      </c>
      <c r="K7" s="18" t="s">
        <v>24</v>
      </c>
      <c r="L7" s="16">
        <v>301</v>
      </c>
      <c r="M7" s="15">
        <f t="shared" si="5"/>
        <v>15.05</v>
      </c>
      <c r="N7" s="15">
        <f t="shared" si="6"/>
        <v>9.0299999999999994</v>
      </c>
      <c r="O7" s="15">
        <f t="shared" si="7"/>
        <v>6.0200000000000005</v>
      </c>
      <c r="P7" s="15">
        <f t="shared" si="8"/>
        <v>75.25</v>
      </c>
      <c r="Q7" s="15">
        <f t="shared" si="9"/>
        <v>60.2</v>
      </c>
      <c r="R7" s="15">
        <f t="shared" si="10"/>
        <v>60.2</v>
      </c>
      <c r="S7" s="15">
        <f t="shared" si="11"/>
        <v>75.25</v>
      </c>
      <c r="U7" s="18" t="s">
        <v>24</v>
      </c>
      <c r="V7" s="19">
        <v>306</v>
      </c>
      <c r="W7" s="15">
        <f t="shared" si="12"/>
        <v>15.3</v>
      </c>
      <c r="X7" s="15">
        <f t="shared" si="13"/>
        <v>9.18</v>
      </c>
      <c r="Y7" s="15">
        <f t="shared" si="14"/>
        <v>6.12</v>
      </c>
      <c r="Z7" s="15">
        <f t="shared" si="15"/>
        <v>76.5</v>
      </c>
      <c r="AA7" s="15">
        <f t="shared" si="16"/>
        <v>61.2</v>
      </c>
      <c r="AB7" s="15">
        <f t="shared" si="17"/>
        <v>61.2</v>
      </c>
      <c r="AC7" s="15">
        <f t="shared" si="18"/>
        <v>76.5</v>
      </c>
    </row>
    <row r="8" spans="1:29" ht="15.75" customHeight="1" x14ac:dyDescent="0.2">
      <c r="A8" s="18" t="s">
        <v>25</v>
      </c>
      <c r="B8" s="14">
        <v>136</v>
      </c>
      <c r="C8" s="15">
        <f t="shared" si="19"/>
        <v>13.600000000000001</v>
      </c>
      <c r="D8" s="15">
        <f t="shared" si="0"/>
        <v>4.08</v>
      </c>
      <c r="E8" s="15">
        <f t="shared" si="1"/>
        <v>2.72</v>
      </c>
      <c r="F8" s="15">
        <f t="shared" si="2"/>
        <v>34</v>
      </c>
      <c r="G8" s="15">
        <f t="shared" si="3"/>
        <v>27.200000000000003</v>
      </c>
      <c r="H8" s="15">
        <f t="shared" si="4"/>
        <v>20.399999999999999</v>
      </c>
      <c r="I8" s="15">
        <f>B8*30%</f>
        <v>40.799999999999997</v>
      </c>
      <c r="K8" s="18" t="s">
        <v>25</v>
      </c>
      <c r="L8" s="16">
        <v>138</v>
      </c>
      <c r="M8" s="15">
        <f t="shared" si="5"/>
        <v>6.9</v>
      </c>
      <c r="N8" s="15">
        <f t="shared" si="6"/>
        <v>4.1399999999999997</v>
      </c>
      <c r="O8" s="15">
        <f t="shared" si="7"/>
        <v>2.7600000000000002</v>
      </c>
      <c r="P8" s="15">
        <f t="shared" si="8"/>
        <v>34.5</v>
      </c>
      <c r="Q8" s="15">
        <f t="shared" si="9"/>
        <v>27.6</v>
      </c>
      <c r="R8" s="15">
        <f t="shared" si="10"/>
        <v>27.6</v>
      </c>
      <c r="S8" s="15">
        <f t="shared" si="11"/>
        <v>34.5</v>
      </c>
      <c r="U8" s="18" t="s">
        <v>25</v>
      </c>
      <c r="V8" s="19">
        <v>141</v>
      </c>
      <c r="W8" s="15">
        <f t="shared" si="12"/>
        <v>7.0500000000000007</v>
      </c>
      <c r="X8" s="15">
        <f t="shared" si="13"/>
        <v>4.2299999999999995</v>
      </c>
      <c r="Y8" s="15">
        <f t="shared" si="14"/>
        <v>2.82</v>
      </c>
      <c r="Z8" s="15">
        <f t="shared" si="15"/>
        <v>35.25</v>
      </c>
      <c r="AA8" s="15">
        <f t="shared" si="16"/>
        <v>28.200000000000003</v>
      </c>
      <c r="AB8" s="15">
        <f t="shared" si="17"/>
        <v>28.200000000000003</v>
      </c>
      <c r="AC8" s="15">
        <f t="shared" si="18"/>
        <v>35.25</v>
      </c>
    </row>
    <row r="9" spans="1:29" ht="15.75" customHeight="1" x14ac:dyDescent="0.2">
      <c r="A9" s="18" t="s">
        <v>26</v>
      </c>
      <c r="B9" s="14">
        <v>132</v>
      </c>
      <c r="C9" s="15">
        <f t="shared" ref="C9:C10" si="20">B9*5%</f>
        <v>6.6000000000000005</v>
      </c>
      <c r="D9" s="15">
        <f t="shared" si="0"/>
        <v>3.96</v>
      </c>
      <c r="E9" s="15">
        <f t="shared" si="1"/>
        <v>2.64</v>
      </c>
      <c r="F9" s="15">
        <f t="shared" si="2"/>
        <v>33</v>
      </c>
      <c r="G9" s="15">
        <f t="shared" si="3"/>
        <v>26.400000000000002</v>
      </c>
      <c r="H9" s="15">
        <f t="shared" si="4"/>
        <v>19.8</v>
      </c>
      <c r="I9" s="15">
        <f t="shared" ref="I9:I10" si="21">B9*25%</f>
        <v>33</v>
      </c>
      <c r="K9" s="18" t="s">
        <v>26</v>
      </c>
      <c r="L9" s="16">
        <v>134</v>
      </c>
      <c r="M9" s="15">
        <f t="shared" si="5"/>
        <v>6.7</v>
      </c>
      <c r="N9" s="15">
        <f t="shared" si="6"/>
        <v>4.0199999999999996</v>
      </c>
      <c r="O9" s="15">
        <f t="shared" si="7"/>
        <v>2.68</v>
      </c>
      <c r="P9" s="15">
        <f t="shared" si="8"/>
        <v>33.5</v>
      </c>
      <c r="Q9" s="15">
        <f t="shared" si="9"/>
        <v>26.8</v>
      </c>
      <c r="R9" s="15">
        <f t="shared" si="10"/>
        <v>26.8</v>
      </c>
      <c r="S9" s="15">
        <f t="shared" si="11"/>
        <v>33.5</v>
      </c>
      <c r="U9" s="18" t="s">
        <v>26</v>
      </c>
      <c r="V9" s="19">
        <v>148</v>
      </c>
      <c r="W9" s="15">
        <f t="shared" si="12"/>
        <v>7.4</v>
      </c>
      <c r="X9" s="15">
        <f t="shared" si="13"/>
        <v>4.4399999999999995</v>
      </c>
      <c r="Y9" s="15">
        <f t="shared" si="14"/>
        <v>2.96</v>
      </c>
      <c r="Z9" s="15">
        <f t="shared" si="15"/>
        <v>37</v>
      </c>
      <c r="AA9" s="15">
        <f t="shared" si="16"/>
        <v>29.6</v>
      </c>
      <c r="AB9" s="15">
        <f t="shared" si="17"/>
        <v>29.6</v>
      </c>
      <c r="AC9" s="15">
        <f t="shared" si="18"/>
        <v>37</v>
      </c>
    </row>
    <row r="10" spans="1:29" ht="15.75" customHeight="1" x14ac:dyDescent="0.2">
      <c r="A10" s="13" t="s">
        <v>27</v>
      </c>
      <c r="B10" s="14">
        <v>78</v>
      </c>
      <c r="C10" s="15">
        <f t="shared" si="20"/>
        <v>3.9000000000000004</v>
      </c>
      <c r="D10" s="15">
        <f t="shared" si="0"/>
        <v>2.34</v>
      </c>
      <c r="E10" s="15">
        <f t="shared" si="1"/>
        <v>1.56</v>
      </c>
      <c r="F10" s="15">
        <f t="shared" si="2"/>
        <v>19.5</v>
      </c>
      <c r="G10" s="15">
        <f t="shared" si="3"/>
        <v>15.600000000000001</v>
      </c>
      <c r="H10" s="15">
        <f t="shared" si="4"/>
        <v>11.7</v>
      </c>
      <c r="I10" s="15">
        <f t="shared" si="21"/>
        <v>19.5</v>
      </c>
      <c r="K10" s="13" t="s">
        <v>27</v>
      </c>
      <c r="L10" s="16">
        <v>85</v>
      </c>
      <c r="M10" s="15">
        <f t="shared" si="5"/>
        <v>4.25</v>
      </c>
      <c r="N10" s="15">
        <f t="shared" si="6"/>
        <v>2.5499999999999998</v>
      </c>
      <c r="O10" s="15">
        <f t="shared" si="7"/>
        <v>1.7</v>
      </c>
      <c r="P10" s="15">
        <f t="shared" si="8"/>
        <v>21.25</v>
      </c>
      <c r="Q10" s="15">
        <f t="shared" si="9"/>
        <v>17</v>
      </c>
      <c r="R10" s="15">
        <f t="shared" si="10"/>
        <v>17</v>
      </c>
      <c r="S10" s="15">
        <f t="shared" si="11"/>
        <v>21.25</v>
      </c>
      <c r="U10" s="13" t="s">
        <v>27</v>
      </c>
      <c r="V10" s="19">
        <v>91</v>
      </c>
      <c r="W10" s="15">
        <f t="shared" si="12"/>
        <v>4.55</v>
      </c>
      <c r="X10" s="15">
        <f t="shared" si="13"/>
        <v>2.73</v>
      </c>
      <c r="Y10" s="15">
        <f t="shared" si="14"/>
        <v>1.82</v>
      </c>
      <c r="Z10" s="15">
        <f t="shared" si="15"/>
        <v>22.75</v>
      </c>
      <c r="AA10" s="15">
        <f t="shared" si="16"/>
        <v>18.2</v>
      </c>
      <c r="AB10" s="15">
        <f t="shared" si="17"/>
        <v>18.2</v>
      </c>
      <c r="AC10" s="15">
        <f t="shared" si="18"/>
        <v>22.75</v>
      </c>
    </row>
    <row r="11" spans="1:29" ht="15.75" customHeight="1" x14ac:dyDescent="0.2">
      <c r="A11" s="13" t="s">
        <v>28</v>
      </c>
      <c r="B11" s="20">
        <f t="shared" ref="B11:I11" si="22">SUM(B6:B10)</f>
        <v>816</v>
      </c>
      <c r="C11" s="20">
        <f t="shared" si="22"/>
        <v>62.45</v>
      </c>
      <c r="D11" s="20">
        <f t="shared" si="22"/>
        <v>24.48</v>
      </c>
      <c r="E11" s="20">
        <f t="shared" si="22"/>
        <v>16.32</v>
      </c>
      <c r="F11" s="20">
        <f t="shared" si="22"/>
        <v>204</v>
      </c>
      <c r="G11" s="20">
        <f t="shared" si="22"/>
        <v>163.19999999999999</v>
      </c>
      <c r="H11" s="20">
        <f t="shared" si="22"/>
        <v>122.4</v>
      </c>
      <c r="I11" s="20">
        <f t="shared" si="22"/>
        <v>223.55</v>
      </c>
      <c r="K11" s="13" t="s">
        <v>28</v>
      </c>
      <c r="L11" s="21">
        <f t="shared" ref="L11:S11" si="23">SUM(L6:L10)</f>
        <v>834</v>
      </c>
      <c r="M11" s="20">
        <f t="shared" si="23"/>
        <v>41.7</v>
      </c>
      <c r="N11" s="20">
        <f t="shared" si="23"/>
        <v>25.02</v>
      </c>
      <c r="O11" s="20">
        <f t="shared" si="23"/>
        <v>16.68</v>
      </c>
      <c r="P11" s="20">
        <f t="shared" si="23"/>
        <v>208.5</v>
      </c>
      <c r="Q11" s="20">
        <f t="shared" si="23"/>
        <v>166.8</v>
      </c>
      <c r="R11" s="20">
        <f t="shared" si="23"/>
        <v>166.8</v>
      </c>
      <c r="S11" s="20">
        <f t="shared" si="23"/>
        <v>208.5</v>
      </c>
      <c r="U11" s="13" t="s">
        <v>28</v>
      </c>
      <c r="V11" s="21">
        <f t="shared" ref="V11:AC11" si="24">SUM(V6:V10)</f>
        <v>869</v>
      </c>
      <c r="W11" s="20">
        <f t="shared" si="24"/>
        <v>43.45</v>
      </c>
      <c r="X11" s="20">
        <f t="shared" si="24"/>
        <v>26.069999999999997</v>
      </c>
      <c r="Y11" s="20">
        <f t="shared" si="24"/>
        <v>17.380000000000003</v>
      </c>
      <c r="Z11" s="20">
        <f t="shared" si="24"/>
        <v>217.25</v>
      </c>
      <c r="AA11" s="20">
        <f t="shared" si="24"/>
        <v>173.8</v>
      </c>
      <c r="AB11" s="20">
        <f t="shared" si="24"/>
        <v>173.8</v>
      </c>
      <c r="AC11" s="20">
        <f t="shared" si="24"/>
        <v>217.25</v>
      </c>
    </row>
    <row r="12" spans="1:29" ht="15.75" customHeight="1" x14ac:dyDescent="0.2">
      <c r="A12" s="22"/>
      <c r="B12" s="22"/>
      <c r="C12" s="22">
        <v>5</v>
      </c>
      <c r="D12" s="22">
        <v>3</v>
      </c>
      <c r="E12" s="22">
        <v>2</v>
      </c>
      <c r="F12" s="22">
        <v>25</v>
      </c>
      <c r="G12" s="22">
        <v>20</v>
      </c>
      <c r="H12" s="22">
        <v>20</v>
      </c>
      <c r="I12" s="22">
        <v>25</v>
      </c>
      <c r="J12" s="22">
        <f>SUM(C12:I12)</f>
        <v>100</v>
      </c>
      <c r="K12" s="22"/>
      <c r="L12" s="22"/>
      <c r="M12" s="22">
        <v>5</v>
      </c>
      <c r="N12" s="22">
        <v>3</v>
      </c>
      <c r="O12" s="22">
        <v>2</v>
      </c>
      <c r="P12" s="22">
        <v>25</v>
      </c>
      <c r="Q12" s="22">
        <v>20</v>
      </c>
      <c r="R12" s="22">
        <v>20</v>
      </c>
      <c r="S12" s="22">
        <v>25</v>
      </c>
      <c r="T12" s="22"/>
      <c r="U12" s="22"/>
      <c r="V12" s="22"/>
      <c r="W12" s="22">
        <v>5</v>
      </c>
      <c r="X12" s="22">
        <v>3</v>
      </c>
      <c r="Y12" s="22">
        <v>2</v>
      </c>
      <c r="Z12" s="22">
        <v>25</v>
      </c>
      <c r="AA12" s="22">
        <v>20</v>
      </c>
      <c r="AB12" s="22">
        <v>20</v>
      </c>
      <c r="AC12" s="22">
        <v>25</v>
      </c>
    </row>
    <row r="13" spans="1:29" ht="15.75" customHeight="1" x14ac:dyDescent="0.2">
      <c r="A13" s="2" t="s">
        <v>29</v>
      </c>
      <c r="K13" s="2" t="s">
        <v>29</v>
      </c>
      <c r="U13" s="2" t="s">
        <v>29</v>
      </c>
    </row>
    <row r="14" spans="1:29" ht="15.75" customHeight="1" x14ac:dyDescent="0.2">
      <c r="A14" s="2" t="s">
        <v>30</v>
      </c>
      <c r="B14" s="2" t="s">
        <v>31</v>
      </c>
      <c r="K14" s="2" t="s">
        <v>30</v>
      </c>
      <c r="L14" s="2" t="s">
        <v>31</v>
      </c>
      <c r="U14" s="2" t="s">
        <v>30</v>
      </c>
      <c r="V14" s="2" t="s">
        <v>31</v>
      </c>
    </row>
    <row r="15" spans="1:29" ht="15.75" customHeight="1" x14ac:dyDescent="0.2"/>
    <row r="16" spans="1:29" ht="15.75" customHeight="1" x14ac:dyDescent="0.2">
      <c r="A16" s="23"/>
      <c r="B16" s="24"/>
      <c r="C16" s="25"/>
      <c r="D16" s="24"/>
      <c r="E16" s="23"/>
      <c r="F16" s="24"/>
    </row>
    <row r="17" spans="1:22" ht="15.75" customHeight="1" x14ac:dyDescent="0.2">
      <c r="A17" s="23"/>
      <c r="B17" s="24"/>
      <c r="C17" s="25"/>
      <c r="D17" s="24"/>
      <c r="E17" s="23"/>
      <c r="F17" s="24"/>
    </row>
    <row r="18" spans="1:22" ht="15.75" customHeight="1" x14ac:dyDescent="0.2">
      <c r="A18" s="23"/>
      <c r="B18" s="24"/>
      <c r="C18" s="25"/>
      <c r="D18" s="24"/>
      <c r="E18" s="23"/>
      <c r="F18" s="24"/>
    </row>
    <row r="19" spans="1:22" ht="15.75" customHeight="1" x14ac:dyDescent="0.2">
      <c r="A19" s="23"/>
      <c r="B19" s="24"/>
      <c r="C19" s="25"/>
      <c r="D19" s="24"/>
      <c r="E19" s="23"/>
      <c r="F19" s="24"/>
    </row>
    <row r="20" spans="1:22" ht="15.75" customHeight="1" x14ac:dyDescent="0.2">
      <c r="A20" s="23"/>
      <c r="B20" s="24"/>
      <c r="C20" s="25"/>
      <c r="D20" s="24"/>
      <c r="E20" s="23"/>
      <c r="F20" s="24"/>
      <c r="V20" s="25"/>
    </row>
    <row r="21" spans="1:22" ht="15.75" customHeight="1" x14ac:dyDescent="0.2">
      <c r="A21" s="25"/>
      <c r="B21" s="24"/>
      <c r="C21" s="25"/>
      <c r="D21" s="24"/>
      <c r="E21" s="25"/>
      <c r="F21" s="24"/>
      <c r="K21" s="11" t="s">
        <v>7</v>
      </c>
      <c r="L21" s="11" t="s">
        <v>8</v>
      </c>
      <c r="M21" s="11" t="s">
        <v>9</v>
      </c>
      <c r="N21" s="11" t="s">
        <v>10</v>
      </c>
      <c r="O21" s="11" t="s">
        <v>11</v>
      </c>
      <c r="P21" s="11" t="s">
        <v>12</v>
      </c>
      <c r="Q21" s="11" t="s">
        <v>13</v>
      </c>
    </row>
    <row r="22" spans="1:22" ht="15.75" customHeight="1" x14ac:dyDescent="0.2">
      <c r="K22" s="26">
        <v>43.45</v>
      </c>
      <c r="L22" s="26">
        <v>26.069999999999997</v>
      </c>
      <c r="M22" s="26">
        <v>17.380000000000003</v>
      </c>
      <c r="N22" s="26">
        <v>217.25</v>
      </c>
      <c r="O22" s="26">
        <v>173.8</v>
      </c>
      <c r="P22" s="26">
        <v>173.8</v>
      </c>
      <c r="Q22" s="26">
        <v>217.25</v>
      </c>
    </row>
    <row r="23" spans="1:22" ht="15.75" customHeight="1" x14ac:dyDescent="0.2"/>
    <row r="24" spans="1:22" ht="15.75" customHeight="1" x14ac:dyDescent="0.2"/>
    <row r="25" spans="1:22" ht="15.75" customHeight="1" x14ac:dyDescent="0.2"/>
    <row r="26" spans="1:22" ht="15.75" customHeight="1" x14ac:dyDescent="0.2"/>
    <row r="27" spans="1:22" ht="15.75" customHeight="1" x14ac:dyDescent="0.2"/>
    <row r="28" spans="1:22" ht="15.75" customHeight="1" x14ac:dyDescent="0.2"/>
    <row r="29" spans="1:22" ht="15.75" customHeight="1" x14ac:dyDescent="0.2"/>
    <row r="30" spans="1:22" ht="15.75" customHeight="1" x14ac:dyDescent="0.2"/>
    <row r="31" spans="1:22" ht="15.75" customHeight="1" x14ac:dyDescent="0.2"/>
    <row r="32" spans="1:2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U3:U4"/>
    <mergeCell ref="V3:V4"/>
    <mergeCell ref="W3:AC3"/>
    <mergeCell ref="A3:A4"/>
    <mergeCell ref="B3:B4"/>
    <mergeCell ref="C3:I3"/>
    <mergeCell ref="K3:K4"/>
    <mergeCell ref="L3:L4"/>
    <mergeCell ref="M3:S3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2024-10-22T16:09:27Z</dcterms:created>
  <dcterms:modified xsi:type="dcterms:W3CDTF">2024-10-22T16:09:47Z</dcterms:modified>
</cp:coreProperties>
</file>